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700" activeTab="0"/>
  </bookViews>
  <sheets>
    <sheet name="CĐ K6 Ngân sach" sheetId="1" r:id="rId1"/>
    <sheet name="CD NS Dược K1AB KI " sheetId="2" r:id="rId2"/>
    <sheet name="Sheet1" sheetId="3" r:id="rId3"/>
    <sheet name="Sheet3" sheetId="4" r:id="rId4"/>
    <sheet name="Sheet4" sheetId="5" r:id="rId5"/>
    <sheet name="Sheet5" sheetId="6" r:id="rId6"/>
  </sheets>
  <definedNames>
    <definedName name="_xlnm.Print_Titles" localSheetId="0">'CĐ K6 Ngân sach'!$8:$9</definedName>
    <definedName name="_xlnm.Print_Titles" localSheetId="1">'CD NS Dược K1AB KI '!$8:$9</definedName>
  </definedNames>
  <calcPr fullCalcOnLoad="1"/>
</workbook>
</file>

<file path=xl/sharedStrings.xml><?xml version="1.0" encoding="utf-8"?>
<sst xmlns="http://schemas.openxmlformats.org/spreadsheetml/2006/main" count="130" uniqueCount="78">
  <si>
    <t>STT</t>
  </si>
  <si>
    <t>UBND TỈNH THÁI BÌNH</t>
  </si>
  <si>
    <t>TRƯỜNG CAO ĐẲNG Y TẾ</t>
  </si>
  <si>
    <t>CỘNG HÒA XÃ HỘI CHỦ NGHĨA VIỆT NAM</t>
  </si>
  <si>
    <t>Độc lập - Tự do - Hạnh Phúc</t>
  </si>
  <si>
    <t>Họ và tên</t>
  </si>
  <si>
    <t>Ngày sinh</t>
  </si>
  <si>
    <t>Lớp</t>
  </si>
  <si>
    <t>Điểm TBC học tập (x20)</t>
  </si>
  <si>
    <t>Điểm rèn luyện</t>
  </si>
  <si>
    <t>Điểm ưu tiên chính sách</t>
  </si>
  <si>
    <t>Điểm tham gia các hoạt động</t>
  </si>
  <si>
    <t>Hiến máu</t>
  </si>
  <si>
    <t>Văn nghệ thể thao</t>
  </si>
  <si>
    <t>Tình nguyện</t>
  </si>
  <si>
    <t>Ghi chú</t>
  </si>
  <si>
    <t>Tổng điểm</t>
  </si>
  <si>
    <t>HIỆU TRƯỞNG</t>
  </si>
  <si>
    <t>TP. KH TÀI VỤ</t>
  </si>
  <si>
    <t>TP. CÔNGTÁC HSSV</t>
  </si>
  <si>
    <t>Phạm Anh Tuấn</t>
  </si>
  <si>
    <t xml:space="preserve">DANH SÁCH SINH VIÊN ĐƯỢC XÉT CHUYỂN SANG HỆ CÓ CÂN ĐỐI NGÂN SÁCH  </t>
  </si>
  <si>
    <t>Nguyễn Thị Thơ</t>
  </si>
  <si>
    <t>Dược K1B</t>
  </si>
  <si>
    <t>CVHT</t>
  </si>
  <si>
    <t>Vũ Thị Hiền</t>
  </si>
  <si>
    <t>HỌC KỲ I NĂM HỌC 2014 - 2015, KHỐI CAO ĐẲNG DƯỢC K1AB</t>
  </si>
  <si>
    <t>Thái bình, ngày 03  tháng  6  năm 2015</t>
  </si>
  <si>
    <t>(Lấy điểm TBC học tập, điểm rèn luyện và hoạt động Phong trào Học kỳ I năm học 2014 - 2015 để xét)</t>
  </si>
  <si>
    <t>(Lấy điểm TBC học tập, điểm rèn luyện và hoạt động Phong trào Học kỳ II năm học 2013- 2014 để xét)</t>
  </si>
  <si>
    <t>NGƯỜI LẬP</t>
  </si>
  <si>
    <t>Nguyễn Công Phát</t>
  </si>
  <si>
    <t>Mai Thị Liên</t>
  </si>
  <si>
    <t>CĐ K6G</t>
  </si>
  <si>
    <t>Lê Thị Thu</t>
  </si>
  <si>
    <t>CĐ K6E</t>
  </si>
  <si>
    <t>Trịnh Văn Thắng</t>
  </si>
  <si>
    <t>Nguyễn Ngọc Hiếu</t>
  </si>
  <si>
    <t>CĐ K6D</t>
  </si>
  <si>
    <t>Hoàng Thị Duyên</t>
  </si>
  <si>
    <t>CĐK6A</t>
  </si>
  <si>
    <t>Phạm Thị Thảo</t>
  </si>
  <si>
    <t>Trần Thị Minh Hải</t>
  </si>
  <si>
    <t>CĐ K6C</t>
  </si>
  <si>
    <t>Cao Thị Trang</t>
  </si>
  <si>
    <t>CĐ K6F</t>
  </si>
  <si>
    <t>Lê Thị Thanh</t>
  </si>
  <si>
    <t>Vũ Thị Mây</t>
  </si>
  <si>
    <t>Trần Thị Lan Oanh</t>
  </si>
  <si>
    <t>Bùi Thị Thu Hằng</t>
  </si>
  <si>
    <t>Phạm Thị Hợi</t>
  </si>
  <si>
    <t>21/02/1995</t>
  </si>
  <si>
    <t>Lê Thị Linh</t>
  </si>
  <si>
    <t>CĐK6B</t>
  </si>
  <si>
    <t>Lê Thị HuyềnTrang</t>
  </si>
  <si>
    <t>Nguyễn Thị Cúc</t>
  </si>
  <si>
    <t>Mai Thị Thanh Huyền</t>
  </si>
  <si>
    <t>Vũ Thị Giang</t>
  </si>
  <si>
    <t>Lê Thị Thủy</t>
  </si>
  <si>
    <t>Trần Thị Hoa</t>
  </si>
  <si>
    <t>Nguyễn Thị Phương</t>
  </si>
  <si>
    <t>Ngô Thị Là</t>
  </si>
  <si>
    <t>Nguyễn Thị Lan</t>
  </si>
  <si>
    <t>Đỗ Thị Nguyệt</t>
  </si>
  <si>
    <t>Phạm Thị Lương</t>
  </si>
  <si>
    <t>Phạm Thanh Tâm</t>
  </si>
  <si>
    <t>Vũ Thị Thu Hương</t>
  </si>
  <si>
    <t>Bùi Thị Thu Trang</t>
  </si>
  <si>
    <t>Ngô Thị Tho</t>
  </si>
  <si>
    <t>Trần Thị Thơ</t>
  </si>
  <si>
    <t>25/09/1995</t>
  </si>
  <si>
    <t>Vũ Thị Ánh Diệp</t>
  </si>
  <si>
    <t>26/02/1995</t>
  </si>
  <si>
    <t>Lê Thị Phương</t>
  </si>
  <si>
    <t>Phạm Thị Hạnh</t>
  </si>
  <si>
    <t>HỌC KỲ I NĂM HỌC 2014 - 2015, KHỐI CAO ĐẲNG ĐIỀU DƯỠNG K6</t>
  </si>
  <si>
    <t>Phạm Thành Thưởng</t>
  </si>
  <si>
    <t>Thái bình, ngày    tháng  6  năm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</si>
</sst>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\ &quot;₫&quot;_-;\-* #,##0\ &quot;₫&quot;_-;_-* &quot;-&quot;\ &quot;₫&quot;_-;_-@_-"/>
    <numFmt numFmtId="168" formatCode="0.0"/>
  </numFmts>
  <fonts count="46">
    <font>
      <sz val="14"/>
      <name val="Times New Roman"/>
      <family val="0"/>
    </font>
    <font>
      <sz val="12"/>
      <name val="Times New Roman"/>
      <family val="0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i/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57" applyFont="1" applyAlignment="1">
      <alignment/>
      <protection/>
    </xf>
    <xf numFmtId="0" fontId="0" fillId="0" borderId="0" xfId="0" applyAlignment="1">
      <alignment/>
    </xf>
    <xf numFmtId="0" fontId="8" fillId="33" borderId="1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7" fillId="0" borderId="11" xfId="57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left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2" xfId="57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17" xfId="57" applyFont="1" applyFill="1" applyBorder="1" applyAlignment="1">
      <alignment horizontal="center" vertical="center"/>
      <protection/>
    </xf>
    <xf numFmtId="0" fontId="0" fillId="34" borderId="18" xfId="57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/>
    </xf>
    <xf numFmtId="1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14" fontId="0" fillId="0" borderId="20" xfId="0" applyNumberFormat="1" applyFont="1" applyBorder="1" applyAlignment="1">
      <alignment horizontal="center" vertical="center"/>
    </xf>
    <xf numFmtId="168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14" fontId="7" fillId="0" borderId="20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14" fontId="0" fillId="0" borderId="21" xfId="0" applyNumberFormat="1" applyFont="1" applyBorder="1" applyAlignment="1">
      <alignment horizontal="center" vertical="center"/>
    </xf>
    <xf numFmtId="168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14" fontId="7" fillId="0" borderId="21" xfId="0" applyNumberFormat="1" applyFont="1" applyBorder="1" applyAlignment="1">
      <alignment horizontal="center" vertical="center"/>
    </xf>
    <xf numFmtId="168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0" fontId="0" fillId="34" borderId="22" xfId="57" applyFont="1" applyFill="1" applyBorder="1" applyAlignment="1">
      <alignment horizontal="center" vertical="center"/>
      <protection/>
    </xf>
    <xf numFmtId="0" fontId="3" fillId="34" borderId="15" xfId="0" applyFont="1" applyFill="1" applyBorder="1" applyAlignment="1">
      <alignment horizontal="center" vertical="center"/>
    </xf>
    <xf numFmtId="0" fontId="4" fillId="0" borderId="0" xfId="57" applyFont="1" applyAlignment="1">
      <alignment horizontal="center"/>
      <protection/>
    </xf>
    <xf numFmtId="0" fontId="2" fillId="0" borderId="0" xfId="57" applyFont="1" applyAlignment="1">
      <alignment/>
      <protection/>
    </xf>
    <xf numFmtId="0" fontId="0" fillId="0" borderId="0" xfId="57" applyFont="1" applyAlignment="1">
      <alignment horizontal="center"/>
      <protection/>
    </xf>
    <xf numFmtId="0" fontId="4" fillId="0" borderId="0" xfId="57" applyFont="1" applyAlignment="1">
      <alignment/>
      <protection/>
    </xf>
    <xf numFmtId="0" fontId="3" fillId="33" borderId="23" xfId="57" applyFont="1" applyFill="1" applyBorder="1" applyAlignment="1">
      <alignment horizontal="center" vertical="center"/>
      <protection/>
    </xf>
    <xf numFmtId="0" fontId="3" fillId="33" borderId="24" xfId="57" applyFont="1" applyFill="1" applyBorder="1" applyAlignment="1">
      <alignment horizontal="center" vertical="center"/>
      <protection/>
    </xf>
    <xf numFmtId="0" fontId="3" fillId="33" borderId="25" xfId="57" applyFont="1" applyFill="1" applyBorder="1" applyAlignment="1">
      <alignment horizontal="center" vertical="center"/>
      <protection/>
    </xf>
    <xf numFmtId="0" fontId="3" fillId="33" borderId="26" xfId="57" applyFont="1" applyFill="1" applyBorder="1" applyAlignment="1">
      <alignment horizontal="center" vertical="center"/>
      <protection/>
    </xf>
    <xf numFmtId="0" fontId="6" fillId="0" borderId="27" xfId="57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right"/>
      <protection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11" fillId="0" borderId="0" xfId="57" applyFont="1" applyAlignment="1">
      <alignment horizontal="center" wrapText="1"/>
      <protection/>
    </xf>
    <xf numFmtId="0" fontId="3" fillId="33" borderId="23" xfId="57" applyFont="1" applyFill="1" applyBorder="1" applyAlignment="1">
      <alignment horizontal="center" vertical="center" wrapText="1"/>
      <protection/>
    </xf>
    <xf numFmtId="0" fontId="3" fillId="33" borderId="24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4" borderId="0" xfId="0" applyFont="1" applyFill="1" applyAlignment="1">
      <alignment horizontal="center"/>
    </xf>
    <xf numFmtId="0" fontId="3" fillId="33" borderId="30" xfId="57" applyFont="1" applyFill="1" applyBorder="1" applyAlignment="1">
      <alignment horizontal="center" vertical="center"/>
      <protection/>
    </xf>
    <xf numFmtId="0" fontId="3" fillId="33" borderId="31" xfId="57" applyFont="1" applyFill="1" applyBorder="1" applyAlignment="1">
      <alignment horizontal="center" vertical="center"/>
      <protection/>
    </xf>
    <xf numFmtId="0" fontId="3" fillId="33" borderId="19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9525</xdr:rowOff>
    </xdr:from>
    <xdr:to>
      <xdr:col>2</xdr:col>
      <xdr:colOff>47625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09625" y="4857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85725</xdr:colOff>
      <xdr:row>1</xdr:row>
      <xdr:rowOff>228600</xdr:rowOff>
    </xdr:from>
    <xdr:to>
      <xdr:col>10</xdr:col>
      <xdr:colOff>219075</xdr:colOff>
      <xdr:row>1</xdr:row>
      <xdr:rowOff>228600</xdr:rowOff>
    </xdr:to>
    <xdr:sp>
      <xdr:nvSpPr>
        <xdr:cNvPr id="2" name="Line 2"/>
        <xdr:cNvSpPr>
          <a:spLocks/>
        </xdr:cNvSpPr>
      </xdr:nvSpPr>
      <xdr:spPr>
        <a:xfrm flipV="1">
          <a:off x="5895975" y="4667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9525</xdr:rowOff>
    </xdr:from>
    <xdr:to>
      <xdr:col>2</xdr:col>
      <xdr:colOff>47625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09625" y="4857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85725</xdr:colOff>
      <xdr:row>1</xdr:row>
      <xdr:rowOff>228600</xdr:rowOff>
    </xdr:from>
    <xdr:to>
      <xdr:col>10</xdr:col>
      <xdr:colOff>219075</xdr:colOff>
      <xdr:row>1</xdr:row>
      <xdr:rowOff>228600</xdr:rowOff>
    </xdr:to>
    <xdr:sp>
      <xdr:nvSpPr>
        <xdr:cNvPr id="2" name="Line 2"/>
        <xdr:cNvSpPr>
          <a:spLocks/>
        </xdr:cNvSpPr>
      </xdr:nvSpPr>
      <xdr:spPr>
        <a:xfrm flipV="1">
          <a:off x="5895975" y="4667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4">
      <selection activeCell="B44" sqref="B44"/>
    </sheetView>
  </sheetViews>
  <sheetFormatPr defaultColWidth="8.88671875" defaultRowHeight="18.75"/>
  <cols>
    <col min="1" max="1" width="4.10546875" style="0" customWidth="1"/>
    <col min="2" max="2" width="22.99609375" style="0" bestFit="1" customWidth="1"/>
    <col min="3" max="3" width="10.99609375" style="0" bestFit="1" customWidth="1"/>
    <col min="4" max="4" width="9.5546875" style="0" customWidth="1"/>
    <col min="5" max="5" width="6.6640625" style="0" customWidth="1"/>
    <col min="6" max="6" width="6.21484375" style="0" customWidth="1"/>
    <col min="7" max="7" width="7.21484375" style="0" customWidth="1"/>
    <col min="8" max="8" width="6.4453125" style="0" customWidth="1"/>
    <col min="9" max="9" width="7.6640625" style="0" customWidth="1"/>
    <col min="10" max="10" width="8.21484375" style="0" customWidth="1"/>
    <col min="11" max="11" width="8.77734375" style="0" customWidth="1"/>
    <col min="12" max="12" width="7.99609375" style="0" customWidth="1"/>
  </cols>
  <sheetData>
    <row r="1" spans="1:12" ht="18.75">
      <c r="A1" s="55" t="s">
        <v>1</v>
      </c>
      <c r="B1" s="55"/>
      <c r="C1" s="55"/>
      <c r="D1" s="5"/>
      <c r="F1" s="53" t="s">
        <v>3</v>
      </c>
      <c r="G1" s="53"/>
      <c r="H1" s="53"/>
      <c r="I1" s="53"/>
      <c r="J1" s="53"/>
      <c r="K1" s="53"/>
      <c r="L1" s="53"/>
    </row>
    <row r="2" spans="1:12" ht="18.75">
      <c r="A2" s="53" t="s">
        <v>2</v>
      </c>
      <c r="B2" s="53"/>
      <c r="C2" s="53"/>
      <c r="D2" s="4"/>
      <c r="F2" s="53" t="s">
        <v>4</v>
      </c>
      <c r="G2" s="53"/>
      <c r="H2" s="53"/>
      <c r="I2" s="53"/>
      <c r="J2" s="53"/>
      <c r="K2" s="53"/>
      <c r="L2" s="53"/>
    </row>
    <row r="3" spans="1:12" ht="15" customHeight="1">
      <c r="A3" s="56"/>
      <c r="B3" s="56"/>
      <c r="C3" s="56"/>
      <c r="D3" s="4"/>
      <c r="E3" s="54"/>
      <c r="F3" s="54"/>
      <c r="G3" s="54"/>
      <c r="H3" s="54"/>
      <c r="I3" s="54"/>
      <c r="J3" s="54"/>
      <c r="K3" s="54"/>
      <c r="L3" s="54"/>
    </row>
    <row r="4" spans="1:12" ht="24" customHeight="1">
      <c r="A4" s="54"/>
      <c r="B4" s="54"/>
      <c r="C4" s="1"/>
      <c r="D4" s="1"/>
      <c r="E4" s="62" t="s">
        <v>27</v>
      </c>
      <c r="F4" s="62"/>
      <c r="G4" s="62"/>
      <c r="H4" s="62"/>
      <c r="I4" s="62"/>
      <c r="J4" s="62"/>
      <c r="K4" s="62"/>
      <c r="L4" s="62"/>
    </row>
    <row r="5" spans="1:12" ht="30.75" customHeight="1">
      <c r="A5" s="65" t="s">
        <v>21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22.5" customHeight="1">
      <c r="A6" s="68" t="s">
        <v>75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30" customHeight="1" thickBot="1">
      <c r="A7" s="61" t="s">
        <v>29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39" customHeight="1" thickTop="1">
      <c r="A8" s="59" t="s">
        <v>0</v>
      </c>
      <c r="B8" s="57" t="s">
        <v>5</v>
      </c>
      <c r="C8" s="57" t="s">
        <v>6</v>
      </c>
      <c r="D8" s="57" t="s">
        <v>7</v>
      </c>
      <c r="E8" s="66" t="s">
        <v>8</v>
      </c>
      <c r="F8" s="66" t="s">
        <v>9</v>
      </c>
      <c r="G8" s="66" t="s">
        <v>10</v>
      </c>
      <c r="H8" s="75" t="s">
        <v>11</v>
      </c>
      <c r="I8" s="75"/>
      <c r="J8" s="75"/>
      <c r="K8" s="73" t="s">
        <v>16</v>
      </c>
      <c r="L8" s="63" t="s">
        <v>15</v>
      </c>
    </row>
    <row r="9" spans="1:12" ht="46.5" customHeight="1" thickBot="1">
      <c r="A9" s="60"/>
      <c r="B9" s="58"/>
      <c r="C9" s="58"/>
      <c r="D9" s="58"/>
      <c r="E9" s="67"/>
      <c r="F9" s="67"/>
      <c r="G9" s="67"/>
      <c r="H9" s="3" t="s">
        <v>12</v>
      </c>
      <c r="I9" s="3" t="s">
        <v>13</v>
      </c>
      <c r="J9" s="3" t="s">
        <v>14</v>
      </c>
      <c r="K9" s="74"/>
      <c r="L9" s="64"/>
    </row>
    <row r="10" spans="1:12" ht="32.25" customHeight="1" thickTop="1">
      <c r="A10" s="15">
        <v>1</v>
      </c>
      <c r="B10" s="17" t="s">
        <v>32</v>
      </c>
      <c r="C10" s="18">
        <v>35005</v>
      </c>
      <c r="D10" s="18" t="s">
        <v>33</v>
      </c>
      <c r="E10" s="19">
        <v>163.8</v>
      </c>
      <c r="F10" s="19">
        <v>82</v>
      </c>
      <c r="G10" s="19"/>
      <c r="H10" s="19">
        <v>20</v>
      </c>
      <c r="I10" s="19">
        <v>30</v>
      </c>
      <c r="J10" s="19">
        <v>30</v>
      </c>
      <c r="K10" s="19">
        <f>SUM(E10:J10)</f>
        <v>325.8</v>
      </c>
      <c r="L10" s="12"/>
    </row>
    <row r="11" spans="1:12" ht="32.25" customHeight="1">
      <c r="A11" s="16">
        <v>2</v>
      </c>
      <c r="B11" s="20" t="s">
        <v>34</v>
      </c>
      <c r="C11" s="21">
        <v>34981</v>
      </c>
      <c r="D11" s="21" t="s">
        <v>35</v>
      </c>
      <c r="E11" s="22">
        <f>8.21*20</f>
        <v>164.20000000000002</v>
      </c>
      <c r="F11" s="23">
        <v>80</v>
      </c>
      <c r="G11" s="23">
        <v>40</v>
      </c>
      <c r="H11" s="23"/>
      <c r="I11" s="23"/>
      <c r="J11" s="23">
        <v>30</v>
      </c>
      <c r="K11" s="22">
        <f>J11+I11+H11+G11+F11+E11</f>
        <v>314.20000000000005</v>
      </c>
      <c r="L11" s="14"/>
    </row>
    <row r="12" spans="1:12" ht="32.25" customHeight="1">
      <c r="A12" s="16">
        <v>3</v>
      </c>
      <c r="B12" s="20" t="s">
        <v>36</v>
      </c>
      <c r="C12" s="21">
        <v>34654</v>
      </c>
      <c r="D12" s="21" t="s">
        <v>33</v>
      </c>
      <c r="E12" s="23">
        <v>157.4</v>
      </c>
      <c r="F12" s="23">
        <v>88</v>
      </c>
      <c r="G12" s="23"/>
      <c r="H12" s="23">
        <v>20</v>
      </c>
      <c r="I12" s="23"/>
      <c r="J12" s="23">
        <v>30</v>
      </c>
      <c r="K12" s="23">
        <f>SUM(E12:J12)</f>
        <v>295.4</v>
      </c>
      <c r="L12" s="14"/>
    </row>
    <row r="13" spans="1:12" ht="32.25" customHeight="1">
      <c r="A13" s="16">
        <v>4</v>
      </c>
      <c r="B13" s="20" t="s">
        <v>37</v>
      </c>
      <c r="C13" s="21">
        <v>34353</v>
      </c>
      <c r="D13" s="21" t="s">
        <v>38</v>
      </c>
      <c r="E13" s="23">
        <f>7.82*20</f>
        <v>156.4</v>
      </c>
      <c r="F13" s="23">
        <v>85</v>
      </c>
      <c r="G13" s="23"/>
      <c r="H13" s="23"/>
      <c r="I13" s="23">
        <v>15</v>
      </c>
      <c r="J13" s="23">
        <v>30</v>
      </c>
      <c r="K13" s="24">
        <f>J13+I13+H13+G13+F13+E13</f>
        <v>286.4</v>
      </c>
      <c r="L13" s="14"/>
    </row>
    <row r="14" spans="1:12" ht="32.25" customHeight="1">
      <c r="A14" s="16">
        <v>5</v>
      </c>
      <c r="B14" s="20" t="s">
        <v>39</v>
      </c>
      <c r="C14" s="21">
        <v>35060</v>
      </c>
      <c r="D14" s="21" t="s">
        <v>40</v>
      </c>
      <c r="E14" s="22">
        <v>159.6</v>
      </c>
      <c r="F14" s="23">
        <v>71</v>
      </c>
      <c r="G14" s="23"/>
      <c r="H14" s="23">
        <v>20</v>
      </c>
      <c r="I14" s="23"/>
      <c r="J14" s="23">
        <v>30</v>
      </c>
      <c r="K14" s="22">
        <f>J14+I14+H14+G14+F14+E14</f>
        <v>280.6</v>
      </c>
      <c r="L14" s="14"/>
    </row>
    <row r="15" spans="1:12" ht="32.25" customHeight="1">
      <c r="A15" s="16">
        <v>6</v>
      </c>
      <c r="B15" s="20" t="s">
        <v>41</v>
      </c>
      <c r="C15" s="21">
        <v>34420</v>
      </c>
      <c r="D15" s="21" t="s">
        <v>38</v>
      </c>
      <c r="E15" s="23">
        <f>8.14*20</f>
        <v>162.8</v>
      </c>
      <c r="F15" s="23">
        <v>79</v>
      </c>
      <c r="G15" s="23"/>
      <c r="H15" s="23">
        <v>20</v>
      </c>
      <c r="I15" s="23"/>
      <c r="J15" s="23">
        <v>15</v>
      </c>
      <c r="K15" s="24">
        <f>J15+H15+F15+E15</f>
        <v>276.8</v>
      </c>
      <c r="L15" s="14"/>
    </row>
    <row r="16" spans="1:12" ht="32.25" customHeight="1">
      <c r="A16" s="16">
        <v>7</v>
      </c>
      <c r="B16" s="25" t="s">
        <v>42</v>
      </c>
      <c r="C16" s="26">
        <v>34803</v>
      </c>
      <c r="D16" s="21" t="s">
        <v>43</v>
      </c>
      <c r="E16" s="27">
        <f>8.05*20</f>
        <v>161</v>
      </c>
      <c r="F16" s="28">
        <v>80</v>
      </c>
      <c r="G16" s="23"/>
      <c r="H16" s="23">
        <v>20</v>
      </c>
      <c r="I16" s="23"/>
      <c r="J16" s="23">
        <v>15</v>
      </c>
      <c r="K16" s="22">
        <v>276</v>
      </c>
      <c r="L16" s="14"/>
    </row>
    <row r="17" spans="1:12" ht="32.25" customHeight="1">
      <c r="A17" s="16">
        <v>8</v>
      </c>
      <c r="B17" s="20" t="s">
        <v>44</v>
      </c>
      <c r="C17" s="21">
        <v>35043</v>
      </c>
      <c r="D17" s="21" t="s">
        <v>45</v>
      </c>
      <c r="E17" s="22">
        <v>155.4</v>
      </c>
      <c r="F17" s="23">
        <v>78</v>
      </c>
      <c r="G17" s="23">
        <v>40</v>
      </c>
      <c r="H17" s="23"/>
      <c r="I17" s="23"/>
      <c r="J17" s="23"/>
      <c r="K17" s="22">
        <f>J17+I17+H17+G17+F17+E17</f>
        <v>273.4</v>
      </c>
      <c r="L17" s="14"/>
    </row>
    <row r="18" spans="1:12" ht="32.25" customHeight="1">
      <c r="A18" s="16">
        <v>9</v>
      </c>
      <c r="B18" s="20" t="s">
        <v>46</v>
      </c>
      <c r="C18" s="21">
        <v>34368</v>
      </c>
      <c r="D18" s="21" t="s">
        <v>33</v>
      </c>
      <c r="E18" s="22">
        <v>161.8</v>
      </c>
      <c r="F18" s="23">
        <v>79</v>
      </c>
      <c r="G18" s="23"/>
      <c r="H18" s="23"/>
      <c r="I18" s="23">
        <v>30</v>
      </c>
      <c r="J18" s="23"/>
      <c r="K18" s="23">
        <f>SUM(E18:J18)</f>
        <v>270.8</v>
      </c>
      <c r="L18" s="14"/>
    </row>
    <row r="19" spans="1:12" ht="32.25" customHeight="1">
      <c r="A19" s="16">
        <v>10</v>
      </c>
      <c r="B19" s="20" t="s">
        <v>47</v>
      </c>
      <c r="C19" s="21">
        <v>34866</v>
      </c>
      <c r="D19" s="21" t="s">
        <v>45</v>
      </c>
      <c r="E19" s="22">
        <v>170.2</v>
      </c>
      <c r="F19" s="23">
        <v>80</v>
      </c>
      <c r="G19" s="23"/>
      <c r="H19" s="23">
        <v>20</v>
      </c>
      <c r="I19" s="23"/>
      <c r="J19" s="23"/>
      <c r="K19" s="22">
        <f>J19+I19+H19+G19+F19+E19</f>
        <v>270.2</v>
      </c>
      <c r="L19" s="14"/>
    </row>
    <row r="20" spans="1:12" ht="32.25" customHeight="1" thickBot="1">
      <c r="A20" s="51">
        <v>11</v>
      </c>
      <c r="B20" s="29" t="s">
        <v>48</v>
      </c>
      <c r="C20" s="30">
        <v>34963</v>
      </c>
      <c r="D20" s="30" t="s">
        <v>38</v>
      </c>
      <c r="E20" s="31">
        <f>8.44*20</f>
        <v>168.79999999999998</v>
      </c>
      <c r="F20" s="31">
        <v>80</v>
      </c>
      <c r="G20" s="31"/>
      <c r="H20" s="31">
        <v>20</v>
      </c>
      <c r="I20" s="31"/>
      <c r="J20" s="31"/>
      <c r="K20" s="32">
        <f>H20+F20+E20</f>
        <v>268.79999999999995</v>
      </c>
      <c r="L20" s="52"/>
    </row>
    <row r="21" spans="1:12" ht="32.25" customHeight="1" thickTop="1">
      <c r="A21" s="16">
        <v>12</v>
      </c>
      <c r="B21" s="33" t="s">
        <v>49</v>
      </c>
      <c r="C21" s="34">
        <v>34704</v>
      </c>
      <c r="D21" s="34" t="s">
        <v>35</v>
      </c>
      <c r="E21" s="35">
        <f>7.69*20</f>
        <v>153.8</v>
      </c>
      <c r="F21" s="36">
        <v>80</v>
      </c>
      <c r="G21" s="36"/>
      <c r="H21" s="36"/>
      <c r="I21" s="36"/>
      <c r="J21" s="36">
        <v>30</v>
      </c>
      <c r="K21" s="35">
        <f>J21+I21+H21+G21+F21+E21</f>
        <v>263.8</v>
      </c>
      <c r="L21" s="14"/>
    </row>
    <row r="22" spans="1:12" ht="32.25" customHeight="1">
      <c r="A22" s="16">
        <v>13</v>
      </c>
      <c r="B22" s="37" t="s">
        <v>50</v>
      </c>
      <c r="C22" s="38" t="s">
        <v>51</v>
      </c>
      <c r="D22" s="21" t="s">
        <v>43</v>
      </c>
      <c r="E22" s="39">
        <f>8.11*20</f>
        <v>162.2</v>
      </c>
      <c r="F22" s="39">
        <v>80</v>
      </c>
      <c r="G22" s="23"/>
      <c r="H22" s="23">
        <v>20</v>
      </c>
      <c r="I22" s="23"/>
      <c r="J22" s="23"/>
      <c r="K22" s="23">
        <v>262.2</v>
      </c>
      <c r="L22" s="14"/>
    </row>
    <row r="23" spans="1:12" ht="32.25" customHeight="1">
      <c r="A23" s="16">
        <v>14</v>
      </c>
      <c r="B23" s="20" t="s">
        <v>52</v>
      </c>
      <c r="C23" s="21">
        <v>34798</v>
      </c>
      <c r="D23" s="21" t="s">
        <v>53</v>
      </c>
      <c r="E23" s="22">
        <v>163.8</v>
      </c>
      <c r="F23" s="23">
        <v>83</v>
      </c>
      <c r="G23" s="23"/>
      <c r="H23" s="23"/>
      <c r="I23" s="23"/>
      <c r="J23" s="23">
        <v>15</v>
      </c>
      <c r="K23" s="22">
        <f>J23+I23+H23+G23+F23+E23</f>
        <v>261.8</v>
      </c>
      <c r="L23" s="14"/>
    </row>
    <row r="24" spans="1:12" ht="32.25" customHeight="1">
      <c r="A24" s="16">
        <v>15</v>
      </c>
      <c r="B24" s="20" t="s">
        <v>54</v>
      </c>
      <c r="C24" s="21">
        <v>34797</v>
      </c>
      <c r="D24" s="21" t="s">
        <v>53</v>
      </c>
      <c r="E24" s="22">
        <v>154.8</v>
      </c>
      <c r="F24" s="23">
        <v>80</v>
      </c>
      <c r="G24" s="23"/>
      <c r="H24" s="23">
        <v>20</v>
      </c>
      <c r="I24" s="23"/>
      <c r="J24" s="23"/>
      <c r="K24" s="22">
        <f>J24+I24+H24+G24+F24+E24</f>
        <v>254.8</v>
      </c>
      <c r="L24" s="14"/>
    </row>
    <row r="25" spans="1:12" ht="32.25" customHeight="1">
      <c r="A25" s="16">
        <v>16</v>
      </c>
      <c r="B25" s="20" t="s">
        <v>55</v>
      </c>
      <c r="C25" s="21">
        <v>34950</v>
      </c>
      <c r="D25" s="21" t="s">
        <v>45</v>
      </c>
      <c r="E25" s="22">
        <v>168.4</v>
      </c>
      <c r="F25" s="23">
        <v>81</v>
      </c>
      <c r="G25" s="23"/>
      <c r="H25" s="23"/>
      <c r="I25" s="23"/>
      <c r="J25" s="23"/>
      <c r="K25" s="22">
        <f>J25+I25+H25+G25+F25+E25</f>
        <v>249.4</v>
      </c>
      <c r="L25" s="14"/>
    </row>
    <row r="26" spans="1:12" ht="32.25" customHeight="1">
      <c r="A26" s="16">
        <v>17</v>
      </c>
      <c r="B26" s="20" t="s">
        <v>56</v>
      </c>
      <c r="C26" s="21">
        <v>34887</v>
      </c>
      <c r="D26" s="21" t="s">
        <v>45</v>
      </c>
      <c r="E26" s="22">
        <v>170.2</v>
      </c>
      <c r="F26" s="23">
        <v>79</v>
      </c>
      <c r="G26" s="23"/>
      <c r="H26" s="23"/>
      <c r="I26" s="23"/>
      <c r="J26" s="23"/>
      <c r="K26" s="22">
        <f>J26+I26+H26+G26+F26+E26</f>
        <v>249.2</v>
      </c>
      <c r="L26" s="14"/>
    </row>
    <row r="27" spans="1:12" ht="32.25" customHeight="1">
      <c r="A27" s="16">
        <v>18</v>
      </c>
      <c r="B27" s="20" t="s">
        <v>57</v>
      </c>
      <c r="C27" s="21">
        <v>34844</v>
      </c>
      <c r="D27" s="21" t="s">
        <v>53</v>
      </c>
      <c r="E27" s="22">
        <v>159</v>
      </c>
      <c r="F27" s="23">
        <v>81</v>
      </c>
      <c r="G27" s="23"/>
      <c r="H27" s="23"/>
      <c r="I27" s="23"/>
      <c r="J27" s="23"/>
      <c r="K27" s="40">
        <f>J27+I27+H27+G27+F27+E27</f>
        <v>240</v>
      </c>
      <c r="L27" s="14"/>
    </row>
    <row r="28" spans="1:12" ht="32.25" customHeight="1">
      <c r="A28" s="16">
        <v>19</v>
      </c>
      <c r="B28" s="20" t="s">
        <v>58</v>
      </c>
      <c r="C28" s="21">
        <v>34634</v>
      </c>
      <c r="D28" s="21" t="s">
        <v>38</v>
      </c>
      <c r="E28" s="23">
        <f>8.04*20</f>
        <v>160.79999999999998</v>
      </c>
      <c r="F28" s="23">
        <v>79</v>
      </c>
      <c r="G28" s="23"/>
      <c r="H28" s="23"/>
      <c r="I28" s="23"/>
      <c r="J28" s="23"/>
      <c r="K28" s="24">
        <f>F28+E28</f>
        <v>239.79999999999998</v>
      </c>
      <c r="L28" s="14"/>
    </row>
    <row r="29" spans="1:12" ht="32.25" customHeight="1">
      <c r="A29" s="16">
        <v>20</v>
      </c>
      <c r="B29" s="20" t="s">
        <v>59</v>
      </c>
      <c r="C29" s="21">
        <v>34997</v>
      </c>
      <c r="D29" s="21" t="s">
        <v>38</v>
      </c>
      <c r="E29" s="23">
        <f>7.93*20</f>
        <v>158.6</v>
      </c>
      <c r="F29" s="23">
        <v>81</v>
      </c>
      <c r="G29" s="23"/>
      <c r="H29" s="23"/>
      <c r="I29" s="23"/>
      <c r="J29" s="23"/>
      <c r="K29" s="24">
        <f>F29+E29</f>
        <v>239.6</v>
      </c>
      <c r="L29" s="14"/>
    </row>
    <row r="30" spans="1:12" ht="32.25" customHeight="1">
      <c r="A30" s="16">
        <v>21</v>
      </c>
      <c r="B30" s="20" t="s">
        <v>60</v>
      </c>
      <c r="C30" s="21">
        <v>34791</v>
      </c>
      <c r="D30" s="21" t="s">
        <v>53</v>
      </c>
      <c r="E30" s="22">
        <v>158.2</v>
      </c>
      <c r="F30" s="23">
        <v>78</v>
      </c>
      <c r="G30" s="23"/>
      <c r="H30" s="23"/>
      <c r="I30" s="23"/>
      <c r="J30" s="23"/>
      <c r="K30" s="22">
        <f>J30+I30+H30+G30+F30+E30</f>
        <v>236.2</v>
      </c>
      <c r="L30" s="14"/>
    </row>
    <row r="31" spans="1:12" ht="32.25" customHeight="1">
      <c r="A31" s="16">
        <v>22</v>
      </c>
      <c r="B31" s="20" t="s">
        <v>61</v>
      </c>
      <c r="C31" s="21">
        <v>34987</v>
      </c>
      <c r="D31" s="21" t="s">
        <v>45</v>
      </c>
      <c r="E31" s="22">
        <v>159.4</v>
      </c>
      <c r="F31" s="23">
        <v>76</v>
      </c>
      <c r="G31" s="23"/>
      <c r="H31" s="23"/>
      <c r="I31" s="23"/>
      <c r="J31" s="23"/>
      <c r="K31" s="22">
        <f>J31+I31+H31+G31+F31+E31</f>
        <v>235.4</v>
      </c>
      <c r="L31" s="14"/>
    </row>
    <row r="32" spans="1:12" ht="32.25" customHeight="1">
      <c r="A32" s="16">
        <v>23</v>
      </c>
      <c r="B32" s="20" t="s">
        <v>46</v>
      </c>
      <c r="C32" s="21">
        <v>34805</v>
      </c>
      <c r="D32" s="21" t="s">
        <v>53</v>
      </c>
      <c r="E32" s="22">
        <v>157.4</v>
      </c>
      <c r="F32" s="23">
        <v>78</v>
      </c>
      <c r="G32" s="23"/>
      <c r="H32" s="23"/>
      <c r="I32" s="23"/>
      <c r="J32" s="23"/>
      <c r="K32" s="22">
        <f>J32+I32+H32+G32+F32+E32</f>
        <v>235.4</v>
      </c>
      <c r="L32" s="14"/>
    </row>
    <row r="33" spans="1:12" ht="32.25" customHeight="1">
      <c r="A33" s="16">
        <v>24</v>
      </c>
      <c r="B33" s="20" t="s">
        <v>62</v>
      </c>
      <c r="C33" s="21">
        <v>34815</v>
      </c>
      <c r="D33" s="21" t="s">
        <v>38</v>
      </c>
      <c r="E33" s="23">
        <f>7.86*20</f>
        <v>157.20000000000002</v>
      </c>
      <c r="F33" s="23">
        <v>78</v>
      </c>
      <c r="G33" s="23"/>
      <c r="H33" s="23"/>
      <c r="I33" s="23"/>
      <c r="J33" s="23"/>
      <c r="K33" s="24">
        <f>F33+E33</f>
        <v>235.20000000000002</v>
      </c>
      <c r="L33" s="14"/>
    </row>
    <row r="34" spans="1:12" ht="32.25" customHeight="1">
      <c r="A34" s="16">
        <v>25</v>
      </c>
      <c r="B34" s="41" t="s">
        <v>63</v>
      </c>
      <c r="C34" s="42">
        <v>34750</v>
      </c>
      <c r="D34" s="21" t="s">
        <v>43</v>
      </c>
      <c r="E34" s="43">
        <f>7.72*20</f>
        <v>154.4</v>
      </c>
      <c r="F34" s="44">
        <v>79</v>
      </c>
      <c r="G34" s="36"/>
      <c r="H34" s="36"/>
      <c r="I34" s="36"/>
      <c r="J34" s="36"/>
      <c r="K34" s="36">
        <v>233.4</v>
      </c>
      <c r="L34" s="14"/>
    </row>
    <row r="35" spans="1:12" ht="32.25" customHeight="1">
      <c r="A35" s="16">
        <v>26</v>
      </c>
      <c r="B35" s="20" t="s">
        <v>64</v>
      </c>
      <c r="C35" s="21">
        <v>34878</v>
      </c>
      <c r="D35" s="21" t="s">
        <v>38</v>
      </c>
      <c r="E35" s="23">
        <f>7.76*20</f>
        <v>155.2</v>
      </c>
      <c r="F35" s="23">
        <v>78</v>
      </c>
      <c r="G35" s="23"/>
      <c r="H35" s="23"/>
      <c r="I35" s="23"/>
      <c r="J35" s="23"/>
      <c r="K35" s="24">
        <f>F35+E35</f>
        <v>233.2</v>
      </c>
      <c r="L35" s="14"/>
    </row>
    <row r="36" spans="1:12" ht="32.25" customHeight="1" thickBot="1">
      <c r="A36" s="51">
        <v>27</v>
      </c>
      <c r="B36" s="29" t="s">
        <v>65</v>
      </c>
      <c r="C36" s="30">
        <v>35004</v>
      </c>
      <c r="D36" s="30" t="s">
        <v>35</v>
      </c>
      <c r="E36" s="45">
        <f>7.73*20</f>
        <v>154.60000000000002</v>
      </c>
      <c r="F36" s="31">
        <v>78</v>
      </c>
      <c r="G36" s="31"/>
      <c r="H36" s="31"/>
      <c r="I36" s="31"/>
      <c r="J36" s="31"/>
      <c r="K36" s="45">
        <f>J36+I36+H36+G36+F36+E36</f>
        <v>232.60000000000002</v>
      </c>
      <c r="L36" s="52"/>
    </row>
    <row r="37" spans="1:12" ht="32.25" customHeight="1" thickTop="1">
      <c r="A37" s="16">
        <v>28</v>
      </c>
      <c r="B37" s="33" t="s">
        <v>66</v>
      </c>
      <c r="C37" s="34">
        <v>34948</v>
      </c>
      <c r="D37" s="34" t="s">
        <v>35</v>
      </c>
      <c r="E37" s="35">
        <f>7.54*20</f>
        <v>150.8</v>
      </c>
      <c r="F37" s="36">
        <v>78</v>
      </c>
      <c r="G37" s="36"/>
      <c r="H37" s="36"/>
      <c r="I37" s="36"/>
      <c r="J37" s="36"/>
      <c r="K37" s="35">
        <f>J37+I37+H37+G37+F37+E37</f>
        <v>228.8</v>
      </c>
      <c r="L37" s="14"/>
    </row>
    <row r="38" spans="1:12" ht="32.25" customHeight="1">
      <c r="A38" s="16">
        <v>29</v>
      </c>
      <c r="B38" s="33" t="s">
        <v>67</v>
      </c>
      <c r="C38" s="34">
        <v>34891</v>
      </c>
      <c r="D38" s="34" t="s">
        <v>40</v>
      </c>
      <c r="E38" s="35">
        <v>157.8</v>
      </c>
      <c r="F38" s="36">
        <v>71</v>
      </c>
      <c r="G38" s="36"/>
      <c r="H38" s="36"/>
      <c r="I38" s="36"/>
      <c r="J38" s="36"/>
      <c r="K38" s="35">
        <f>J38+I38+H38+G38+F38+E38</f>
        <v>228.8</v>
      </c>
      <c r="L38" s="14"/>
    </row>
    <row r="39" spans="1:12" ht="32.25" customHeight="1">
      <c r="A39" s="16">
        <v>30</v>
      </c>
      <c r="B39" s="20" t="s">
        <v>68</v>
      </c>
      <c r="C39" s="21">
        <v>35026</v>
      </c>
      <c r="D39" s="21" t="s">
        <v>35</v>
      </c>
      <c r="E39" s="22">
        <f>7.56*20</f>
        <v>151.2</v>
      </c>
      <c r="F39" s="23">
        <v>76</v>
      </c>
      <c r="G39" s="23"/>
      <c r="H39" s="23"/>
      <c r="I39" s="23"/>
      <c r="J39" s="23"/>
      <c r="K39" s="22">
        <f>J39+I39+H39+G39+F39+E39</f>
        <v>227.2</v>
      </c>
      <c r="L39" s="14"/>
    </row>
    <row r="40" spans="1:12" ht="32.25" customHeight="1">
      <c r="A40" s="16">
        <v>31</v>
      </c>
      <c r="B40" s="20" t="s">
        <v>69</v>
      </c>
      <c r="C40" s="21">
        <v>34750</v>
      </c>
      <c r="D40" s="21" t="s">
        <v>45</v>
      </c>
      <c r="E40" s="22">
        <v>148.8</v>
      </c>
      <c r="F40" s="23">
        <v>78</v>
      </c>
      <c r="G40" s="23"/>
      <c r="H40" s="23"/>
      <c r="I40" s="23"/>
      <c r="J40" s="23"/>
      <c r="K40" s="22">
        <f>J40+I40+H40+G40+F40+E40</f>
        <v>226.8</v>
      </c>
      <c r="L40" s="14"/>
    </row>
    <row r="41" spans="1:12" ht="32.25" customHeight="1">
      <c r="A41" s="16">
        <v>32</v>
      </c>
      <c r="B41" s="46" t="s">
        <v>60</v>
      </c>
      <c r="C41" s="47" t="s">
        <v>70</v>
      </c>
      <c r="D41" s="21" t="s">
        <v>43</v>
      </c>
      <c r="E41" s="48">
        <f>7.55*20</f>
        <v>151</v>
      </c>
      <c r="F41" s="49">
        <v>75</v>
      </c>
      <c r="G41" s="23"/>
      <c r="H41" s="23"/>
      <c r="I41" s="23"/>
      <c r="J41" s="23"/>
      <c r="K41" s="22">
        <v>226</v>
      </c>
      <c r="L41" s="14"/>
    </row>
    <row r="42" spans="1:12" ht="32.25" customHeight="1">
      <c r="A42" s="16">
        <v>33</v>
      </c>
      <c r="B42" s="37" t="s">
        <v>71</v>
      </c>
      <c r="C42" s="38" t="s">
        <v>72</v>
      </c>
      <c r="D42" s="21" t="s">
        <v>43</v>
      </c>
      <c r="E42" s="39">
        <f>7.64*20</f>
        <v>152.79999999999998</v>
      </c>
      <c r="F42" s="39">
        <v>70</v>
      </c>
      <c r="G42" s="23"/>
      <c r="H42" s="23"/>
      <c r="I42" s="23"/>
      <c r="J42" s="23"/>
      <c r="K42" s="23">
        <v>222.8</v>
      </c>
      <c r="L42" s="14"/>
    </row>
    <row r="43" spans="1:12" ht="32.25" customHeight="1">
      <c r="A43" s="16">
        <v>34</v>
      </c>
      <c r="B43" s="25" t="s">
        <v>73</v>
      </c>
      <c r="C43" s="26">
        <v>35059</v>
      </c>
      <c r="D43" s="21" t="s">
        <v>43</v>
      </c>
      <c r="E43" s="50">
        <f>7.16*20</f>
        <v>143.2</v>
      </c>
      <c r="F43" s="28">
        <v>79</v>
      </c>
      <c r="G43" s="23"/>
      <c r="H43" s="23"/>
      <c r="I43" s="23"/>
      <c r="J43" s="23"/>
      <c r="K43" s="23">
        <v>222.2</v>
      </c>
      <c r="L43" s="14"/>
    </row>
    <row r="44" spans="1:12" ht="32.25" customHeight="1" thickBot="1">
      <c r="A44" s="51">
        <v>35</v>
      </c>
      <c r="B44" s="29" t="s">
        <v>74</v>
      </c>
      <c r="C44" s="30">
        <v>34967</v>
      </c>
      <c r="D44" s="30" t="s">
        <v>40</v>
      </c>
      <c r="E44" s="45">
        <v>152.2</v>
      </c>
      <c r="F44" s="31">
        <v>70</v>
      </c>
      <c r="G44" s="31"/>
      <c r="H44" s="31"/>
      <c r="I44" s="31"/>
      <c r="J44" s="31"/>
      <c r="K44" s="45">
        <f>J44+I44+H44+G44+F44+E44</f>
        <v>222.2</v>
      </c>
      <c r="L44" s="13"/>
    </row>
    <row r="45" ht="6.75" customHeight="1" thickTop="1"/>
    <row r="46" spans="1:12" ht="42" customHeight="1">
      <c r="A46" s="70" t="s">
        <v>17</v>
      </c>
      <c r="B46" s="70"/>
      <c r="C46" s="70" t="s">
        <v>18</v>
      </c>
      <c r="D46" s="70"/>
      <c r="E46" s="70"/>
      <c r="F46" s="72" t="s">
        <v>19</v>
      </c>
      <c r="G46" s="72"/>
      <c r="H46" s="72"/>
      <c r="I46" s="72"/>
      <c r="J46" s="70" t="s">
        <v>30</v>
      </c>
      <c r="K46" s="70"/>
      <c r="L46" s="70"/>
    </row>
    <row r="47" spans="9:11" ht="15" customHeight="1">
      <c r="I47" s="2"/>
      <c r="J47" s="2"/>
      <c r="K47" s="2"/>
    </row>
    <row r="48" ht="12" customHeight="1"/>
    <row r="49" ht="39" customHeight="1"/>
    <row r="50" ht="12.75" customHeight="1"/>
    <row r="51" spans="1:12" ht="18.75">
      <c r="A51" s="71"/>
      <c r="B51" s="71"/>
      <c r="C51" s="71" t="s">
        <v>76</v>
      </c>
      <c r="D51" s="71"/>
      <c r="E51" s="71"/>
      <c r="F51" s="69" t="s">
        <v>20</v>
      </c>
      <c r="G51" s="69"/>
      <c r="H51" s="69"/>
      <c r="I51" s="69"/>
      <c r="J51" s="69" t="s">
        <v>31</v>
      </c>
      <c r="K51" s="69"/>
      <c r="L51" s="69"/>
    </row>
  </sheetData>
  <sheetProtection/>
  <mergeCells count="29">
    <mergeCell ref="F8:F9"/>
    <mergeCell ref="K8:K9"/>
    <mergeCell ref="C8:C9"/>
    <mergeCell ref="G8:G9"/>
    <mergeCell ref="H8:J8"/>
    <mergeCell ref="F51:I51"/>
    <mergeCell ref="J51:L51"/>
    <mergeCell ref="A46:B46"/>
    <mergeCell ref="C51:E51"/>
    <mergeCell ref="A51:B51"/>
    <mergeCell ref="C46:E46"/>
    <mergeCell ref="F46:I46"/>
    <mergeCell ref="J46:L46"/>
    <mergeCell ref="A4:B4"/>
    <mergeCell ref="B8:B9"/>
    <mergeCell ref="A8:A9"/>
    <mergeCell ref="D8:D9"/>
    <mergeCell ref="A7:L7"/>
    <mergeCell ref="E4:L4"/>
    <mergeCell ref="L8:L9"/>
    <mergeCell ref="A5:L5"/>
    <mergeCell ref="E8:E9"/>
    <mergeCell ref="A6:L6"/>
    <mergeCell ref="F1:L1"/>
    <mergeCell ref="F2:L2"/>
    <mergeCell ref="E3:L3"/>
    <mergeCell ref="A1:C1"/>
    <mergeCell ref="A2:C2"/>
    <mergeCell ref="A3:C3"/>
  </mergeCells>
  <printOptions/>
  <pageMargins left="0.24" right="0.16" top="0.4" bottom="0.22" header="0.36" footer="0.29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K15" sqref="K15"/>
    </sheetView>
  </sheetViews>
  <sheetFormatPr defaultColWidth="8.88671875" defaultRowHeight="18.75"/>
  <cols>
    <col min="1" max="1" width="4.10546875" style="0" customWidth="1"/>
    <col min="2" max="2" width="22.99609375" style="0" bestFit="1" customWidth="1"/>
    <col min="3" max="3" width="10.99609375" style="0" bestFit="1" customWidth="1"/>
    <col min="4" max="4" width="9.5546875" style="0" customWidth="1"/>
    <col min="5" max="5" width="6.6640625" style="0" customWidth="1"/>
    <col min="6" max="6" width="6.21484375" style="0" customWidth="1"/>
    <col min="7" max="7" width="7.21484375" style="0" customWidth="1"/>
    <col min="8" max="8" width="6.4453125" style="0" customWidth="1"/>
    <col min="9" max="9" width="7.6640625" style="0" customWidth="1"/>
    <col min="10" max="10" width="8.21484375" style="0" customWidth="1"/>
    <col min="11" max="11" width="8.77734375" style="0" customWidth="1"/>
    <col min="12" max="12" width="7.99609375" style="0" customWidth="1"/>
  </cols>
  <sheetData>
    <row r="1" spans="1:12" ht="18.75">
      <c r="A1" s="55" t="s">
        <v>1</v>
      </c>
      <c r="B1" s="55"/>
      <c r="C1" s="55"/>
      <c r="D1" s="5"/>
      <c r="F1" s="53" t="s">
        <v>3</v>
      </c>
      <c r="G1" s="53"/>
      <c r="H1" s="53"/>
      <c r="I1" s="53"/>
      <c r="J1" s="53"/>
      <c r="K1" s="53"/>
      <c r="L1" s="53"/>
    </row>
    <row r="2" spans="1:12" ht="18.75">
      <c r="A2" s="53" t="s">
        <v>2</v>
      </c>
      <c r="B2" s="53"/>
      <c r="C2" s="53"/>
      <c r="D2" s="4"/>
      <c r="F2" s="53" t="s">
        <v>4</v>
      </c>
      <c r="G2" s="53"/>
      <c r="H2" s="53"/>
      <c r="I2" s="53"/>
      <c r="J2" s="53"/>
      <c r="K2" s="53"/>
      <c r="L2" s="53"/>
    </row>
    <row r="3" spans="1:12" ht="15" customHeight="1">
      <c r="A3" s="56"/>
      <c r="B3" s="56"/>
      <c r="C3" s="56"/>
      <c r="D3" s="4"/>
      <c r="E3" s="54"/>
      <c r="F3" s="54"/>
      <c r="G3" s="54"/>
      <c r="H3" s="54"/>
      <c r="I3" s="54"/>
      <c r="J3" s="54"/>
      <c r="K3" s="54"/>
      <c r="L3" s="54"/>
    </row>
    <row r="4" spans="1:12" ht="24" customHeight="1">
      <c r="A4" s="54"/>
      <c r="B4" s="54"/>
      <c r="C4" s="1"/>
      <c r="D4" s="1"/>
      <c r="E4" s="62" t="s">
        <v>77</v>
      </c>
      <c r="F4" s="62"/>
      <c r="G4" s="62"/>
      <c r="H4" s="62"/>
      <c r="I4" s="62"/>
      <c r="J4" s="62"/>
      <c r="K4" s="62"/>
      <c r="L4" s="62"/>
    </row>
    <row r="5" spans="1:12" ht="30.75" customHeight="1">
      <c r="A5" s="65" t="s">
        <v>21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22.5" customHeight="1">
      <c r="A6" s="68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30" customHeight="1" thickBot="1">
      <c r="A7" s="61" t="s">
        <v>28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39" customHeight="1" thickTop="1">
      <c r="A8" s="59" t="s">
        <v>0</v>
      </c>
      <c r="B8" s="57" t="s">
        <v>5</v>
      </c>
      <c r="C8" s="57" t="s">
        <v>6</v>
      </c>
      <c r="D8" s="57" t="s">
        <v>7</v>
      </c>
      <c r="E8" s="66" t="s">
        <v>8</v>
      </c>
      <c r="F8" s="66" t="s">
        <v>9</v>
      </c>
      <c r="G8" s="66" t="s">
        <v>10</v>
      </c>
      <c r="H8" s="75" t="s">
        <v>11</v>
      </c>
      <c r="I8" s="75"/>
      <c r="J8" s="75"/>
      <c r="K8" s="73" t="s">
        <v>16</v>
      </c>
      <c r="L8" s="63" t="s">
        <v>15</v>
      </c>
    </row>
    <row r="9" spans="1:12" ht="59.25" customHeight="1" thickBot="1">
      <c r="A9" s="60"/>
      <c r="B9" s="58"/>
      <c r="C9" s="58"/>
      <c r="D9" s="58"/>
      <c r="E9" s="67"/>
      <c r="F9" s="67"/>
      <c r="G9" s="67"/>
      <c r="H9" s="3" t="s">
        <v>12</v>
      </c>
      <c r="I9" s="3" t="s">
        <v>13</v>
      </c>
      <c r="J9" s="3" t="s">
        <v>14</v>
      </c>
      <c r="K9" s="74"/>
      <c r="L9" s="64"/>
    </row>
    <row r="10" spans="1:12" ht="45.75" customHeight="1" thickBot="1" thickTop="1">
      <c r="A10" s="6">
        <v>1</v>
      </c>
      <c r="B10" s="7" t="s">
        <v>22</v>
      </c>
      <c r="C10" s="8">
        <v>34651</v>
      </c>
      <c r="D10" s="9" t="s">
        <v>23</v>
      </c>
      <c r="E10" s="9">
        <v>175.6</v>
      </c>
      <c r="F10" s="9">
        <v>91</v>
      </c>
      <c r="G10" s="9"/>
      <c r="H10" s="9">
        <v>20</v>
      </c>
      <c r="I10" s="9"/>
      <c r="J10" s="9"/>
      <c r="K10" s="10">
        <f>E10+F10+G10+H10+I10</f>
        <v>286.6</v>
      </c>
      <c r="L10" s="11"/>
    </row>
    <row r="11" ht="6.75" customHeight="1" thickTop="1"/>
    <row r="12" spans="1:12" ht="24.75" customHeight="1">
      <c r="A12" s="70" t="s">
        <v>17</v>
      </c>
      <c r="B12" s="70"/>
      <c r="C12" s="70" t="s">
        <v>18</v>
      </c>
      <c r="D12" s="70"/>
      <c r="E12" s="70"/>
      <c r="F12" s="72" t="s">
        <v>19</v>
      </c>
      <c r="G12" s="72"/>
      <c r="H12" s="72"/>
      <c r="I12" s="72"/>
      <c r="J12" s="70" t="s">
        <v>24</v>
      </c>
      <c r="K12" s="70"/>
      <c r="L12" s="70"/>
    </row>
    <row r="13" spans="9:11" ht="15" customHeight="1">
      <c r="I13" s="2"/>
      <c r="J13" s="2"/>
      <c r="K13" s="2"/>
    </row>
    <row r="14" ht="12" customHeight="1"/>
    <row r="15" ht="21.75" customHeight="1"/>
    <row r="16" ht="12.75" customHeight="1"/>
    <row r="17" spans="1:12" ht="18.75">
      <c r="A17" s="71"/>
      <c r="B17" s="71"/>
      <c r="C17" s="71"/>
      <c r="D17" s="71"/>
      <c r="E17" s="71"/>
      <c r="F17" s="69" t="s">
        <v>20</v>
      </c>
      <c r="G17" s="69"/>
      <c r="H17" s="69"/>
      <c r="I17" s="69"/>
      <c r="J17" s="69" t="s">
        <v>25</v>
      </c>
      <c r="K17" s="69"/>
      <c r="L17" s="69"/>
    </row>
  </sheetData>
  <sheetProtection/>
  <mergeCells count="29">
    <mergeCell ref="F1:L1"/>
    <mergeCell ref="F2:L2"/>
    <mergeCell ref="E3:L3"/>
    <mergeCell ref="A1:C1"/>
    <mergeCell ref="A2:C2"/>
    <mergeCell ref="A3:C3"/>
    <mergeCell ref="A4:B4"/>
    <mergeCell ref="B8:B9"/>
    <mergeCell ref="A8:A9"/>
    <mergeCell ref="D8:D9"/>
    <mergeCell ref="A7:L7"/>
    <mergeCell ref="E4:L4"/>
    <mergeCell ref="L8:L9"/>
    <mergeCell ref="A5:L5"/>
    <mergeCell ref="E8:E9"/>
    <mergeCell ref="A6:L6"/>
    <mergeCell ref="A12:B12"/>
    <mergeCell ref="C17:E17"/>
    <mergeCell ref="A17:B17"/>
    <mergeCell ref="C12:E12"/>
    <mergeCell ref="F12:I12"/>
    <mergeCell ref="J12:L12"/>
    <mergeCell ref="F8:F9"/>
    <mergeCell ref="K8:K9"/>
    <mergeCell ref="C8:C9"/>
    <mergeCell ref="G8:G9"/>
    <mergeCell ref="H8:J8"/>
    <mergeCell ref="F17:I17"/>
    <mergeCell ref="J17:L17"/>
  </mergeCells>
  <printOptions/>
  <pageMargins left="0.24" right="0.16" top="0.4" bottom="0.22" header="0.36" footer="0.29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SharingVn.Net</dc:creator>
  <cp:keywords/>
  <dc:description/>
  <cp:lastModifiedBy>Manh Cuong</cp:lastModifiedBy>
  <cp:lastPrinted>2015-06-05T00:18:59Z</cp:lastPrinted>
  <dcterms:created xsi:type="dcterms:W3CDTF">2012-08-20T09:22:06Z</dcterms:created>
  <dcterms:modified xsi:type="dcterms:W3CDTF">2015-06-05T07:26:11Z</dcterms:modified>
  <cp:category/>
  <cp:version/>
  <cp:contentType/>
  <cp:contentStatus/>
</cp:coreProperties>
</file>